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<sst xmlns="http://schemas.openxmlformats.org/spreadsheetml/2006/main" count="73" uniqueCount="59">
  <si>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Remarques générales</t>
  </si>
  <si>
    <t>Les quantités sont en kg sauf indication contraire</t>
  </si>
  <si>
    <t>Certains prix sont très approximatifs, en particulier les fruits et légumes</t>
  </si>
  <si>
    <t>La plupart des quantités sont calculées automatiquement en fonction du nombre des convives</t>
  </si>
  <si>
    <t>Le nombre d'agneaux est à définir, les autres viandes s'ajustent automatiquement</t>
  </si>
  <si>
    <t>Reste à comptabiliser les couts de location du matériel et stockage</t>
  </si>
  <si>
    <t>jour</t>
  </si>
  <si>
    <t>nb personnes</t>
  </si>
  <si>
    <t>jeudi</t>
  </si>
  <si>
    <t>vendredi</t>
  </si>
  <si>
    <t>samedi/dimanche</t>
  </si>
  <si>
    <r>
      <t xml:space="preserve">agneaux </t>
    </r>
    <r>
      <rPr>
        <sz val="10"/>
        <rFont val="Arial"/>
        <family val="2"/>
      </rPr>
      <t>(betes entieres)</t>
    </r>
  </si>
  <si>
    <r>
      <t xml:space="preserve">saucisses </t>
    </r>
    <r>
      <rPr>
        <sz val="10"/>
        <rFont val="Arial"/>
        <family val="2"/>
      </rPr>
      <t>(kg merguez/chipo)</t>
    </r>
  </si>
  <si>
    <r>
      <t>cotes de porc</t>
    </r>
    <r>
      <rPr>
        <sz val="10"/>
        <rFont val="Arial"/>
        <family val="2"/>
      </rPr>
      <t xml:space="preserve"> (kg)</t>
    </r>
  </si>
  <si>
    <r>
      <t xml:space="preserve">poitrine de porc </t>
    </r>
    <r>
      <rPr>
        <sz val="10"/>
        <rFont val="Arial"/>
        <family val="2"/>
      </rPr>
      <t>(kg)</t>
    </r>
  </si>
  <si>
    <r>
      <t xml:space="preserve">basse cote </t>
    </r>
    <r>
      <rPr>
        <sz val="10"/>
        <rFont val="Arial"/>
        <family val="2"/>
      </rPr>
      <t>(kg)</t>
    </r>
  </si>
  <si>
    <t>qté</t>
  </si>
  <si>
    <t>prix</t>
  </si>
  <si>
    <t>riz</t>
  </si>
  <si>
    <t>tomates</t>
  </si>
  <si>
    <t>concombres</t>
  </si>
  <si>
    <t>poivrons</t>
  </si>
  <si>
    <t>oignons</t>
  </si>
  <si>
    <t xml:space="preserve">fruits variés </t>
  </si>
  <si>
    <t>thon en boite</t>
  </si>
  <si>
    <t>olives</t>
  </si>
  <si>
    <t>œufs (unité)</t>
  </si>
  <si>
    <t>jambon (en kg, cru ou cuit, tranché)</t>
  </si>
  <si>
    <t>saucissons (pieces)</t>
  </si>
  <si>
    <t>patés (kg)</t>
  </si>
  <si>
    <t>gruyère (pas rapé)</t>
  </si>
  <si>
    <t>brie</t>
  </si>
  <si>
    <t>fromage montagne</t>
  </si>
  <si>
    <t>cacahuetes (paquets)</t>
  </si>
  <si>
    <t>pistaches (paquets)</t>
  </si>
  <si>
    <t>chips (paquets)</t>
  </si>
  <si>
    <t>café  (paquets 250g)</t>
  </si>
  <si>
    <t>thé (sachets)</t>
  </si>
  <si>
    <t>lait (litres)</t>
  </si>
  <si>
    <t>confiture (pots)</t>
  </si>
  <si>
    <t>miel (pots)</t>
  </si>
  <si>
    <t>beurre (kg)</t>
  </si>
  <si>
    <t>céréales (paquets)</t>
  </si>
  <si>
    <t>chocolat en poudre (paquets)</t>
  </si>
  <si>
    <t>nutella (pots)</t>
  </si>
  <si>
    <t>pain (baguettes)</t>
  </si>
  <si>
    <t>sel fin (kg)</t>
  </si>
  <si>
    <t>gros sel (kg)</t>
  </si>
  <si>
    <t>poivre (kg)</t>
  </si>
  <si>
    <t>herbes de provence (kg)</t>
  </si>
  <si>
    <t>huile d'olive (litres)</t>
  </si>
  <si>
    <t>vinaigre (litres)</t>
  </si>
  <si>
    <t>moutarde (pots)</t>
  </si>
  <si>
    <t>mayo (tubes)</t>
  </si>
  <si>
    <t>ketchup (tubes)</t>
  </si>
  <si>
    <t>charbon (sacs)</t>
  </si>
  <si>
    <t>papier alu (rouleau)</t>
  </si>
  <si>
    <t>papier cellophane (rouleau)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</si>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</sst>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0" zoomScaleNormal="80" workbookViewId="0" topLeftCell="A4">
      <selection activeCell="F15" sqref="F15"/>
    </sheetView>
  </sheetViews>
  <sheetFormatPr defaultColWidth="11.421875" defaultRowHeight="12.75"/>
  <cols>
    <col min="1" max="1" width="8.28125" style="1" customWidth="1"/>
    <col min="2" max="2" width="11.00390625" style="1" customWidth="1"/>
    <col min="3" max="3" width="17.140625" style="1" customWidth="1"/>
    <col min="4" max="5" width="11.421875" style="1" customWidth="1"/>
    <col min="6" max="6" width="13.140625" style="1" customWidth="1"/>
    <col min="7" max="7" width="11.57421875" style="1" customWidth="1"/>
    <col min="8" max="8" width="10.421875" style="1" customWidth="1"/>
    <col min="9" max="9" width="11.28125" style="1" customWidth="1"/>
    <col min="10" max="10" width="11.421875" style="1" customWidth="1"/>
    <col min="11" max="11" width="14.7109375" style="1" customWidth="1"/>
    <col min="12" max="12" width="12.57421875" style="1" customWidth="1"/>
    <col min="13" max="16384" width="11.421875" style="1" customWidth="1"/>
  </cols>
  <sheetData>
    <row r="1" spans="1:2" ht="48" customHeight="1">
      <c r="A1" s="10" t="s">
        <v>0</v>
      </c>
      <c r="B1" s="10"/>
    </row>
    <row r="2" spans="1:4" ht="34.5" customHeight="1">
      <c r="A2" s="11" t="s">
        <v>1</v>
      </c>
      <c r="B2" s="11"/>
      <c r="C2" s="11"/>
      <c r="D2" s="11"/>
    </row>
    <row r="3" spans="1:4" ht="35.25" customHeight="1">
      <c r="A3" s="11" t="s">
        <v>2</v>
      </c>
      <c r="B3" s="11"/>
      <c r="C3" s="11"/>
      <c r="D3" s="11"/>
    </row>
    <row r="4" spans="1:6" ht="33" customHeight="1">
      <c r="A4" s="11" t="s">
        <v>3</v>
      </c>
      <c r="B4" s="11"/>
      <c r="C4" s="11"/>
      <c r="D4" s="11"/>
      <c r="E4" s="11"/>
      <c r="F4" s="11"/>
    </row>
    <row r="5" spans="1:5" ht="31.5" customHeight="1">
      <c r="A5" s="11" t="s">
        <v>4</v>
      </c>
      <c r="B5" s="11"/>
      <c r="C5" s="11"/>
      <c r="D5" s="11"/>
      <c r="E5" s="11"/>
    </row>
    <row r="6" spans="1:7" ht="28.5" customHeight="1">
      <c r="A6" s="12" t="s">
        <v>5</v>
      </c>
      <c r="B6" s="12"/>
      <c r="C6" s="12"/>
      <c r="D6" s="12"/>
      <c r="E6" s="2"/>
      <c r="F6" s="2"/>
      <c r="G6" s="2"/>
    </row>
    <row r="7" spans="1:7" ht="14.25" customHeight="1">
      <c r="A7" s="2"/>
      <c r="B7" s="2"/>
      <c r="C7" s="2"/>
      <c r="D7" s="2"/>
      <c r="E7" s="2"/>
      <c r="F7" s="2"/>
      <c r="G7" s="2"/>
    </row>
    <row r="8" spans="2:3" s="3" customFormat="1" ht="13.5" customHeight="1">
      <c r="B8" s="3" t="s">
        <v>6</v>
      </c>
      <c r="C8" s="3" t="s">
        <v>7</v>
      </c>
    </row>
    <row r="9" spans="2:3" ht="12.75">
      <c r="B9" s="1" t="s">
        <v>8</v>
      </c>
      <c r="C9" s="1">
        <v>20</v>
      </c>
    </row>
    <row r="10" spans="2:3" ht="12.75">
      <c r="B10" s="1" t="s">
        <v>9</v>
      </c>
      <c r="C10" s="1">
        <v>70</v>
      </c>
    </row>
    <row r="11" spans="2:3" ht="35.25" customHeight="1">
      <c r="B11" s="1" t="s">
        <v>10</v>
      </c>
      <c r="C11" s="1">
        <v>130</v>
      </c>
    </row>
    <row r="13" spans="1:10" ht="38.25">
      <c r="A13" s="4"/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/>
      <c r="H13" s="4"/>
      <c r="I13" s="4"/>
      <c r="J13" s="4"/>
    </row>
    <row r="14" spans="1:10" ht="12.75">
      <c r="A14" s="4"/>
      <c r="B14" s="5"/>
      <c r="C14" s="5"/>
      <c r="D14" s="5"/>
      <c r="E14" s="5"/>
      <c r="F14" s="5"/>
      <c r="G14" s="4"/>
      <c r="H14" s="4"/>
      <c r="I14" s="4"/>
      <c r="J14" s="4"/>
    </row>
    <row r="15" spans="1:10" ht="12.75">
      <c r="A15" s="6" t="s">
        <v>16</v>
      </c>
      <c r="B15" s="4">
        <v>0</v>
      </c>
      <c r="C15" s="4">
        <f>(C9+C10+C11)*0.1</f>
        <v>22</v>
      </c>
      <c r="D15" s="4">
        <f>(C9+C10+C11)*0.05</f>
        <v>11</v>
      </c>
      <c r="E15" s="4">
        <f>(C9+C10+C11)*0.015</f>
        <v>3.3</v>
      </c>
      <c r="F15" s="4">
        <f>(C9+C10+C11)*0.05</f>
        <v>11</v>
      </c>
      <c r="G15" s="4"/>
      <c r="H15" s="4"/>
      <c r="I15" s="4"/>
      <c r="J15" s="4"/>
    </row>
    <row r="16" spans="1:10" ht="12.75">
      <c r="A16" s="6" t="s">
        <v>17</v>
      </c>
      <c r="B16" s="4">
        <f>B15*100</f>
        <v>0</v>
      </c>
      <c r="C16" s="4">
        <f>C15*4</f>
        <v>88</v>
      </c>
      <c r="D16" s="4">
        <f>D15*8</f>
        <v>88</v>
      </c>
      <c r="E16" s="4">
        <f>E15*5</f>
        <v>16.5</v>
      </c>
      <c r="F16" s="4">
        <f>F15*12</f>
        <v>132</v>
      </c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7" customFormat="1" ht="32.25" customHeight="1">
      <c r="A18" s="6"/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23</v>
      </c>
      <c r="H18" s="6" t="s">
        <v>24</v>
      </c>
      <c r="I18" s="6" t="s">
        <v>25</v>
      </c>
      <c r="J18" s="6" t="s">
        <v>26</v>
      </c>
    </row>
    <row r="19" spans="1:10" s="7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 customHeight="1">
      <c r="A20" s="6" t="s">
        <v>16</v>
      </c>
      <c r="B20" s="4">
        <f>(C9+C10+C11)*0.05</f>
        <v>11</v>
      </c>
      <c r="C20" s="4">
        <f>(C9+C10+C11)*0.07</f>
        <v>15.400000000000002</v>
      </c>
      <c r="D20" s="4">
        <f>(C9+C10+C11)*0.07</f>
        <v>15.400000000000002</v>
      </c>
      <c r="E20" s="4">
        <f>(C9+C10+C11)*0.06</f>
        <v>13.2</v>
      </c>
      <c r="F20" s="4">
        <f>(C9+C10+C11)*0.01</f>
        <v>2.2</v>
      </c>
      <c r="G20" s="4">
        <f>(C9+C10+C11)*0.5</f>
        <v>110</v>
      </c>
      <c r="H20" s="4">
        <f>(C9+C10+C11)*0.01</f>
        <v>2.2</v>
      </c>
      <c r="I20" s="4">
        <f>(C9+C10+C11)*0.01</f>
        <v>2.2</v>
      </c>
      <c r="J20" s="4">
        <f>(C9+C10+C11)/2</f>
        <v>110</v>
      </c>
    </row>
    <row r="21" spans="1:10" ht="14.25" customHeight="1">
      <c r="A21" s="6" t="s">
        <v>17</v>
      </c>
      <c r="B21" s="4">
        <f>B20*2</f>
        <v>22</v>
      </c>
      <c r="C21" s="4">
        <f>C20*2</f>
        <v>30.800000000000004</v>
      </c>
      <c r="D21" s="4">
        <f>D20*2</f>
        <v>30.800000000000004</v>
      </c>
      <c r="E21" s="4">
        <f>E20*2</f>
        <v>26.4</v>
      </c>
      <c r="F21" s="4">
        <f>F20*2</f>
        <v>4.4</v>
      </c>
      <c r="G21" s="4">
        <f>G20*3</f>
        <v>330</v>
      </c>
      <c r="H21" s="4">
        <f>H20*8</f>
        <v>17.6</v>
      </c>
      <c r="I21" s="4">
        <f>I20*10</f>
        <v>22</v>
      </c>
      <c r="J21" s="4">
        <f>J20*0.2</f>
        <v>22</v>
      </c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52.5" customHeight="1">
      <c r="A23" s="4"/>
      <c r="B23" s="6" t="s">
        <v>27</v>
      </c>
      <c r="C23" s="6" t="s">
        <v>28</v>
      </c>
      <c r="D23" s="6" t="s">
        <v>29</v>
      </c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>
        <f>(C9+C10+C11)*0.05</f>
        <v>11</v>
      </c>
      <c r="C25" s="4">
        <f>(C9+C10+C11)*0.05</f>
        <v>11</v>
      </c>
      <c r="D25" s="4">
        <f>(C9+C10+C11)*0.03</f>
        <v>6.6</v>
      </c>
      <c r="E25" s="4"/>
      <c r="F25" s="4"/>
      <c r="G25" s="4"/>
      <c r="H25" s="4"/>
      <c r="I25" s="4"/>
      <c r="J25" s="4"/>
    </row>
    <row r="26" spans="1:10" ht="12.75">
      <c r="A26" s="4"/>
      <c r="B26" s="4">
        <f>B25*10</f>
        <v>110</v>
      </c>
      <c r="C26" s="4">
        <f>C25*6</f>
        <v>66</v>
      </c>
      <c r="D26" s="4">
        <f>D25*10</f>
        <v>66</v>
      </c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7" customFormat="1" ht="39" customHeight="1">
      <c r="A28" s="6"/>
      <c r="B28" s="6" t="s">
        <v>30</v>
      </c>
      <c r="C28" s="6" t="s">
        <v>31</v>
      </c>
      <c r="D28" s="6" t="s">
        <v>32</v>
      </c>
      <c r="E28" s="6"/>
      <c r="F28" s="6"/>
      <c r="G28" s="6"/>
      <c r="H28" s="6"/>
      <c r="I28" s="6"/>
      <c r="J28" s="6"/>
    </row>
    <row r="29" spans="1:10" s="7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9" customFormat="1" ht="12.75">
      <c r="A30" s="6" t="s">
        <v>16</v>
      </c>
      <c r="B30" s="8">
        <f>(C9+C10+C11)*0.05</f>
        <v>11</v>
      </c>
      <c r="C30" s="8">
        <f>(C9+C10+C11)*0.03</f>
        <v>6.6</v>
      </c>
      <c r="D30" s="8">
        <f>(C9+C10+C11)*0.03</f>
        <v>6.6</v>
      </c>
      <c r="E30" s="8"/>
      <c r="F30" s="8"/>
      <c r="G30" s="8"/>
      <c r="H30" s="8"/>
      <c r="I30" s="8"/>
      <c r="J30" s="8"/>
    </row>
    <row r="31" spans="1:10" s="9" customFormat="1" ht="12.75">
      <c r="A31" s="6" t="s">
        <v>17</v>
      </c>
      <c r="B31" s="8">
        <f>B30*8</f>
        <v>88</v>
      </c>
      <c r="C31" s="8">
        <f>C30*8</f>
        <v>52.8</v>
      </c>
      <c r="D31" s="8">
        <f>D30*12</f>
        <v>79.19999999999999</v>
      </c>
      <c r="E31" s="8"/>
      <c r="F31" s="8"/>
      <c r="G31" s="8"/>
      <c r="H31" s="8"/>
      <c r="I31" s="8"/>
      <c r="J31" s="8"/>
    </row>
    <row r="32" spans="1:10" s="7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7" customFormat="1" ht="25.5">
      <c r="A33" s="6"/>
      <c r="B33" s="6" t="s">
        <v>33</v>
      </c>
      <c r="C33" s="6" t="s">
        <v>34</v>
      </c>
      <c r="D33" s="6" t="s">
        <v>35</v>
      </c>
      <c r="E33" s="6"/>
      <c r="F33" s="6"/>
      <c r="G33" s="6"/>
      <c r="H33" s="6"/>
      <c r="I33" s="6"/>
      <c r="J33" s="6"/>
    </row>
    <row r="34" spans="1:10" s="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9" customFormat="1" ht="12.75">
      <c r="A35" s="6" t="s">
        <v>16</v>
      </c>
      <c r="B35" s="8">
        <f>(C9+C10+C11)*0.1</f>
        <v>22</v>
      </c>
      <c r="C35" s="8">
        <f>(C9+C10+C11)*0.1</f>
        <v>22</v>
      </c>
      <c r="D35" s="8">
        <f>(C9+C10+C11)*0.1</f>
        <v>22</v>
      </c>
      <c r="E35" s="8"/>
      <c r="F35" s="8"/>
      <c r="G35" s="8"/>
      <c r="H35" s="8"/>
      <c r="I35" s="8"/>
      <c r="J35" s="8"/>
    </row>
    <row r="36" spans="1:10" s="9" customFormat="1" ht="12.75">
      <c r="A36" s="6" t="s">
        <v>17</v>
      </c>
      <c r="B36" s="8">
        <f>B35*3</f>
        <v>66</v>
      </c>
      <c r="C36" s="8">
        <f>C35*3</f>
        <v>66</v>
      </c>
      <c r="D36" s="8">
        <f>D35*2</f>
        <v>44</v>
      </c>
      <c r="E36" s="8"/>
      <c r="F36" s="8"/>
      <c r="G36" s="8"/>
      <c r="H36" s="8"/>
      <c r="I36" s="8"/>
      <c r="J36" s="8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7" customFormat="1" ht="44.25" customHeight="1">
      <c r="A38" s="6"/>
      <c r="B38" s="6" t="s">
        <v>36</v>
      </c>
      <c r="C38" s="6" t="s">
        <v>37</v>
      </c>
      <c r="D38" s="6" t="s">
        <v>38</v>
      </c>
      <c r="E38" s="6" t="s">
        <v>39</v>
      </c>
      <c r="F38" s="6" t="s">
        <v>40</v>
      </c>
      <c r="G38" s="6" t="s">
        <v>41</v>
      </c>
      <c r="H38" s="6" t="s">
        <v>42</v>
      </c>
      <c r="I38" s="6" t="s">
        <v>43</v>
      </c>
      <c r="J38" s="6" t="s">
        <v>44</v>
      </c>
    </row>
    <row r="39" spans="1:10" s="7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 t="s">
        <v>16</v>
      </c>
      <c r="B40" s="4">
        <v>8</v>
      </c>
      <c r="C40" s="4">
        <f>(C9+C10+C11)</f>
        <v>220</v>
      </c>
      <c r="D40" s="4">
        <f>(C9+C10+C11)*0.1</f>
        <v>22</v>
      </c>
      <c r="E40" s="4">
        <f>(C9+C10+C11)*0.1</f>
        <v>22</v>
      </c>
      <c r="F40" s="4">
        <f>(C9+C10+C11)*0.02</f>
        <v>4.4</v>
      </c>
      <c r="G40" s="4">
        <f>(C9+C10+C11)*0.02</f>
        <v>4.4</v>
      </c>
      <c r="H40" s="4">
        <f>(C9+C10+C11)*0.05</f>
        <v>11</v>
      </c>
      <c r="I40" s="4">
        <v>2</v>
      </c>
      <c r="J40" s="4">
        <f>(C9+C10+C11)/20</f>
        <v>11</v>
      </c>
    </row>
    <row r="41" spans="1:10" ht="12.75">
      <c r="A41" s="6" t="s">
        <v>17</v>
      </c>
      <c r="B41" s="4">
        <f>B40*3</f>
        <v>24</v>
      </c>
      <c r="C41" s="4">
        <f>C40*0.1</f>
        <v>22</v>
      </c>
      <c r="D41" s="4">
        <f>D40*0.8</f>
        <v>17.6</v>
      </c>
      <c r="E41" s="4">
        <f>E40*3</f>
        <v>66</v>
      </c>
      <c r="F41" s="4">
        <f>F40*3</f>
        <v>13.200000000000001</v>
      </c>
      <c r="G41" s="4">
        <f>G40*4</f>
        <v>17.6</v>
      </c>
      <c r="H41" s="4">
        <f>H40*3</f>
        <v>33</v>
      </c>
      <c r="I41" s="4">
        <f>I40*3</f>
        <v>6</v>
      </c>
      <c r="J41" s="4">
        <f>J40*3</f>
        <v>33</v>
      </c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7" customFormat="1" ht="33" customHeight="1">
      <c r="A43" s="6"/>
      <c r="B43" s="6" t="s">
        <v>45</v>
      </c>
      <c r="C43" s="6"/>
      <c r="D43" s="6"/>
      <c r="E43" s="6"/>
      <c r="F43" s="6"/>
      <c r="G43" s="6"/>
      <c r="H43" s="6"/>
      <c r="I43" s="6"/>
      <c r="J43" s="6"/>
    </row>
    <row r="44" spans="1:10" ht="12.75">
      <c r="A44" s="6" t="s">
        <v>16</v>
      </c>
      <c r="B44" s="4">
        <f>(C9+C10+C11)*1</f>
        <v>220</v>
      </c>
      <c r="C44" s="4"/>
      <c r="D44" s="4"/>
      <c r="E44" s="4"/>
      <c r="F44" s="4"/>
      <c r="G44" s="4"/>
      <c r="H44" s="4"/>
      <c r="I44" s="4"/>
      <c r="J44" s="4"/>
    </row>
    <row r="45" spans="1:10" ht="12.75">
      <c r="A45" s="6" t="s">
        <v>17</v>
      </c>
      <c r="B45" s="4">
        <f>B44*0.7</f>
        <v>154</v>
      </c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7" customFormat="1" ht="38.25">
      <c r="A47" s="6"/>
      <c r="B47" s="6" t="s">
        <v>46</v>
      </c>
      <c r="C47" s="6" t="s">
        <v>47</v>
      </c>
      <c r="D47" s="6" t="s">
        <v>48</v>
      </c>
      <c r="E47" s="6" t="s">
        <v>49</v>
      </c>
      <c r="F47" s="6" t="s">
        <v>50</v>
      </c>
      <c r="G47" s="6" t="s">
        <v>51</v>
      </c>
      <c r="H47" s="6" t="s">
        <v>52</v>
      </c>
      <c r="I47" s="6" t="s">
        <v>53</v>
      </c>
      <c r="J47" s="6" t="s">
        <v>54</v>
      </c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6" t="s">
        <v>16</v>
      </c>
      <c r="B49" s="4">
        <v>0.5</v>
      </c>
      <c r="C49" s="4">
        <v>0.5</v>
      </c>
      <c r="D49" s="4">
        <v>0.5</v>
      </c>
      <c r="E49" s="4">
        <v>0.5</v>
      </c>
      <c r="F49" s="4">
        <v>4</v>
      </c>
      <c r="G49" s="4">
        <v>2</v>
      </c>
      <c r="H49" s="4">
        <v>5</v>
      </c>
      <c r="I49" s="4">
        <v>10</v>
      </c>
      <c r="J49" s="4">
        <v>10</v>
      </c>
    </row>
    <row r="50" spans="1:10" ht="12.75">
      <c r="A50" s="6" t="s">
        <v>17</v>
      </c>
      <c r="B50" s="4">
        <f>B49*10</f>
        <v>5</v>
      </c>
      <c r="C50" s="4">
        <f>C49*10</f>
        <v>5</v>
      </c>
      <c r="D50" s="4">
        <f>D49*10</f>
        <v>5</v>
      </c>
      <c r="E50" s="4">
        <f>E49*10</f>
        <v>5</v>
      </c>
      <c r="F50" s="4">
        <f>F49*7</f>
        <v>28</v>
      </c>
      <c r="G50" s="4">
        <f>G49*7</f>
        <v>14</v>
      </c>
      <c r="H50" s="4">
        <f>H49*5</f>
        <v>25</v>
      </c>
      <c r="I50" s="4">
        <f>I49*5</f>
        <v>50</v>
      </c>
      <c r="J50" s="4">
        <f>J49*5</f>
        <v>50</v>
      </c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38.25" customHeight="1">
      <c r="A52" s="4"/>
      <c r="B52" s="6" t="s">
        <v>55</v>
      </c>
      <c r="C52" s="6" t="s">
        <v>56</v>
      </c>
      <c r="D52" s="6" t="s">
        <v>57</v>
      </c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6" t="s">
        <v>16</v>
      </c>
      <c r="B54" s="4">
        <v>10</v>
      </c>
      <c r="C54" s="4">
        <v>3</v>
      </c>
      <c r="D54" s="4">
        <v>3</v>
      </c>
      <c r="E54" s="4"/>
      <c r="F54" s="4"/>
      <c r="G54" s="4"/>
      <c r="H54" s="4"/>
      <c r="I54" s="4"/>
      <c r="J54" s="4"/>
    </row>
    <row r="55" spans="1:10" ht="12.75">
      <c r="A55" s="6" t="s">
        <v>17</v>
      </c>
      <c r="B55" s="4">
        <f>B54*5</f>
        <v>50</v>
      </c>
      <c r="C55" s="4">
        <v>9</v>
      </c>
      <c r="D55" s="4">
        <v>10</v>
      </c>
      <c r="E55" s="4"/>
      <c r="F55" s="4"/>
      <c r="G55" s="4"/>
      <c r="H55" s="4"/>
      <c r="I55" s="4"/>
      <c r="J55" s="4"/>
    </row>
    <row r="56" ht="12.75">
      <c r="A56" s="7"/>
    </row>
    <row r="57" ht="12.75">
      <c r="A57" s="7"/>
    </row>
    <row r="58" spans="1:2" s="7" customFormat="1" ht="12.75">
      <c r="A58" s="7" t="s">
        <v>58</v>
      </c>
      <c r="B58" s="7">
        <f>B55+B50+C50+D50+E50+F50+G50+H50+I50+J50+B45+C41+D41+E41+F41+G41+H41+I41+J41+D36+C36+B36+B31+C31+D31+C26+D26+B26+B21+C21+D21+E21+F21+G21+H21+I21+J21+F16+E16+D16+C16+B16+C55+D55</f>
        <v>2086.8999999999996</v>
      </c>
    </row>
  </sheetData>
  <mergeCells count="6">
    <mergeCell ref="A5:E5"/>
    <mergeCell ref="A6:D6"/>
    <mergeCell ref="A1:B1"/>
    <mergeCell ref="A2:D2"/>
    <mergeCell ref="A3:D3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Harran</cp:lastModifiedBy>
  <dcterms:created xsi:type="dcterms:W3CDTF">2009-04-25T19:43:06Z</dcterms:created>
  <dcterms:modified xsi:type="dcterms:W3CDTF">2009-04-25T19:43:06Z</dcterms:modified>
  <cp:category/>
  <cp:version/>
  <cp:contentType/>
  <cp:contentStatus/>
</cp:coreProperties>
</file>